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725" activeTab="0"/>
  </bookViews>
  <sheets>
    <sheet name="A_BudgetSummary" sheetId="1" r:id="rId1"/>
  </sheets>
  <definedNames>
    <definedName name="_xlnm.Print_Titles" localSheetId="0">'A_BudgetSummary'!$1:$1</definedName>
  </definedNames>
  <calcPr fullCalcOnLoad="1"/>
</workbook>
</file>

<file path=xl/sharedStrings.xml><?xml version="1.0" encoding="utf-8"?>
<sst xmlns="http://schemas.openxmlformats.org/spreadsheetml/2006/main" count="49" uniqueCount="49">
  <si>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</si>
  <si>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</si>
  <si>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</si>
  <si>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</si>
  <si>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</si>
  <si>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</si>
  <si>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</si>
  <si>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</si>
  <si>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</si>
  <si>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</si>
  <si>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</si>
  <si>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</si>
  <si>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</si>
  <si>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</si>
  <si>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</si>
  <si>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</si>
  <si>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</si>
  <si>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</si>
  <si>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ประมาณการ</t>
  </si>
  <si>
    <t>รวมจ่ายจาก
เงินงบประมาณ</t>
  </si>
  <si>
    <t>รวมจ่ายจาก
เงินอุดหนุนระบุวัตถุประสงค์/เฉพาะกิจ</t>
  </si>
  <si>
    <t>รวม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</si>
  <si>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</si>
  <si>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</si>
  <si>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</si>
  <si>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</si>
  <si>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</si>
  <si>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</si>
  <si>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</si>
  <si>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แผนงานการศาสนาวัฒนธรรมและนันทนาการ
00260</t>
  </si>
  <si>
    <t>แผนงานอุตสาหกรรมและการโยธา
00310</t>
  </si>
  <si>
    <t>แผนงานการพาณิชย์
00330</t>
  </si>
  <si>
    <t>แผนงานงบกลาง
00410</t>
  </si>
  <si>
    <t>รวมจ่าย</t>
  </si>
  <si>
    <t>รวมรับ</t>
  </si>
  <si>
    <t>(นางพิชามญชุ์   สารแสน)</t>
  </si>
  <si>
    <t>ผู้อำนวยการกองคลัง</t>
  </si>
  <si>
    <t>(นายสมใจ   นัติพันธ์)</t>
  </si>
  <si>
    <t>.....................................</t>
  </si>
  <si>
    <t>(นางสมัย   ชนาราษฎร์)</t>
  </si>
  <si>
    <t>....................................</t>
  </si>
  <si>
    <t>........................................</t>
  </si>
  <si>
    <t>ค่าครุภัณฑ์  (1)</t>
  </si>
  <si>
    <t>ค่าที่ดินและสิ่งก่อสร้าง  (2)</t>
  </si>
  <si>
    <t>องค์การบริหารส่วนตำบลหนองหลวง</t>
  </si>
  <si>
    <t>งบแสดงผลการดำเนินงานจ่ายจากเงินรายรับ</t>
  </si>
  <si>
    <t>ตั้งแต่วันที่ 1 ตุลาคม 2561 ถึงวันที่ 30 กันยายน 2562</t>
  </si>
  <si>
    <t>ปลัดองค์การบริหารส่วนตำบลหนองหลวง</t>
  </si>
  <si>
    <t>นายกองค์การบริหารส่วนตำบลหนองหลวง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</si>
</sst>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#,##0.0000000000"/>
    <numFmt numFmtId="205" formatCode="#,##0.000000000000"/>
  </numFmts>
  <fonts count="45">
    <font>
      <sz val="10"/>
      <name val="Arial"/>
      <family val="0"/>
    </font>
    <font>
      <sz val="8"/>
      <color indexed="8"/>
      <name val="Microsoft Sans Serif"/>
      <family val="0"/>
    </font>
    <font>
      <b/>
      <sz val="10"/>
      <color indexed="8"/>
      <name val="Angsana New"/>
      <family val="1"/>
    </font>
    <font>
      <sz val="10"/>
      <name val="Angsana New"/>
      <family val="1"/>
    </font>
    <font>
      <b/>
      <u val="single"/>
      <sz val="10"/>
      <color indexed="8"/>
      <name val="Angsana New"/>
      <family val="1"/>
    </font>
    <font>
      <sz val="10"/>
      <color indexed="8"/>
      <name val="Angsana New"/>
      <family val="1"/>
    </font>
    <font>
      <b/>
      <sz val="10"/>
      <color indexed="12"/>
      <name val="Angsana New"/>
      <family val="1"/>
    </font>
    <font>
      <b/>
      <sz val="12"/>
      <color indexed="8"/>
      <name val="Angsana New"/>
      <family val="1"/>
    </font>
    <font>
      <sz val="12"/>
      <name val="Angsana New"/>
      <family val="1"/>
    </font>
    <font>
      <sz val="12"/>
      <color indexed="8"/>
      <name val="Angsana New"/>
      <family val="1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indexed="10"/>
      </left>
      <right style="thin">
        <color indexed="10"/>
      </right>
      <top style="thin">
        <color theme="0" tint="-0.4999699890613556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indexed="10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indexed="10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203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6" xfId="0" applyFont="1" applyBorder="1" applyAlignment="1" applyProtection="1">
      <alignment horizontal="right" vertical="center" wrapText="1" readingOrder="1"/>
      <protection locked="0"/>
    </xf>
    <xf numFmtId="0" fontId="5" fillId="0" borderId="17" xfId="0" applyFont="1" applyBorder="1" applyAlignment="1" applyProtection="1">
      <alignment horizontal="right" vertical="center" wrapText="1" readingOrder="1"/>
      <protection locked="0"/>
    </xf>
    <xf numFmtId="203" fontId="5" fillId="0" borderId="18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 applyProtection="1">
      <alignment horizontal="right" vertical="center" wrapText="1" readingOrder="1"/>
      <protection locked="0"/>
    </xf>
    <xf numFmtId="0" fontId="6" fillId="0" borderId="20" xfId="0" applyFont="1" applyBorder="1" applyAlignment="1" applyProtection="1">
      <alignment horizontal="right" vertical="center" wrapText="1" readingOrder="1"/>
      <protection locked="0"/>
    </xf>
    <xf numFmtId="203" fontId="6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1" xfId="0" applyFont="1" applyBorder="1" applyAlignment="1" applyProtection="1">
      <alignment horizontal="right" vertical="center" wrapText="1" readingOrder="1"/>
      <protection locked="0"/>
    </xf>
    <xf numFmtId="203" fontId="6" fillId="0" borderId="21" xfId="0" applyNumberFormat="1" applyFont="1" applyBorder="1" applyAlignment="1" applyProtection="1">
      <alignment horizontal="right" vertical="center" wrapText="1" readingOrder="1"/>
      <protection locked="0"/>
    </xf>
    <xf numFmtId="203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204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left" vertical="center" wrapText="1" readingOrder="1"/>
      <protection locked="0"/>
    </xf>
    <xf numFmtId="203" fontId="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Alignment="1">
      <alignment/>
    </xf>
    <xf numFmtId="203" fontId="3" fillId="0" borderId="0" xfId="0" applyNumberFormat="1" applyFont="1" applyFill="1" applyAlignment="1">
      <alignment/>
    </xf>
    <xf numFmtId="205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right" vertical="center" wrapText="1" readingOrder="1"/>
      <protection locked="0"/>
    </xf>
    <xf numFmtId="203" fontId="6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03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3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horizontal="right" vertical="center" wrapText="1" readingOrder="1"/>
      <protection locked="0"/>
    </xf>
    <xf numFmtId="203" fontId="6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4" xfId="0" applyFont="1" applyBorder="1" applyAlignment="1" applyProtection="1">
      <alignment vertical="top" wrapText="1"/>
      <protection locked="0"/>
    </xf>
    <xf numFmtId="203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center"/>
    </xf>
    <xf numFmtId="0" fontId="3" fillId="0" borderId="2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right" vertical="center" wrapText="1" readingOrder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203" fontId="5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203" fontId="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shrinkToFit="1"/>
    </xf>
    <xf numFmtId="0" fontId="3" fillId="0" borderId="26" xfId="0" applyFont="1" applyBorder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horizontal="center" vertical="center" wrapText="1" readingOrder="1"/>
      <protection locked="0"/>
    </xf>
    <xf numFmtId="0" fontId="9" fillId="34" borderId="0" xfId="0" applyFont="1" applyFill="1" applyAlignment="1" applyProtection="1">
      <alignment horizontal="center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0" sqref="A10:IV10"/>
    </sheetView>
  </sheetViews>
  <sheetFormatPr defaultColWidth="9.140625" defaultRowHeight="12.75"/>
  <cols>
    <col min="1" max="1" width="21.57421875" style="0" bestFit="1" customWidth="1"/>
    <col min="2" max="2" width="1.7109375" style="0" customWidth="1"/>
    <col min="3" max="3" width="7.7109375" style="0" customWidth="1"/>
    <col min="4" max="4" width="0.85546875" style="0" customWidth="1"/>
    <col min="5" max="5" width="8.7109375" style="0" customWidth="1"/>
    <col min="6" max="6" width="4.7109375" style="0" customWidth="1"/>
    <col min="7" max="7" width="2.421875" style="0" customWidth="1"/>
    <col min="8" max="8" width="11.28125" style="0" customWidth="1"/>
    <col min="9" max="9" width="0.9921875" style="0" customWidth="1"/>
    <col min="10" max="10" width="7.2812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0.42578125" style="0" customWidth="1"/>
    <col min="15" max="15" width="7.28125" style="0" customWidth="1"/>
    <col min="16" max="17" width="7.7109375" style="0" customWidth="1"/>
    <col min="18" max="18" width="7.7109375" style="0" bestFit="1" customWidth="1"/>
    <col min="19" max="19" width="6.7109375" style="0" customWidth="1"/>
    <col min="20" max="20" width="9.00390625" style="0" bestFit="1" customWidth="1"/>
    <col min="21" max="21" width="7.7109375" style="0" bestFit="1" customWidth="1"/>
    <col min="22" max="22" width="6.7109375" style="0" customWidth="1"/>
    <col min="23" max="23" width="8.421875" style="0" bestFit="1" customWidth="1"/>
    <col min="24" max="24" width="0" style="0" hidden="1" customWidth="1"/>
    <col min="26" max="26" width="14.421875" style="0" bestFit="1" customWidth="1"/>
  </cols>
  <sheetData>
    <row r="1" spans="1:13" ht="12.75" customHeight="1">
      <c r="A1" s="57"/>
      <c r="B1" s="57"/>
      <c r="C1" s="57"/>
      <c r="D1" s="57"/>
      <c r="L1" s="58"/>
      <c r="M1" s="58"/>
    </row>
    <row r="2" spans="1:23" s="29" customFormat="1" ht="1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29" customFormat="1" ht="15" customHeight="1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s="29" customFormat="1" ht="1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ht="6" customHeight="1"/>
    <row r="6" spans="1:26" s="1" customFormat="1" ht="69.75" customHeight="1">
      <c r="A6" s="21"/>
      <c r="B6" s="59" t="s">
        <v>18</v>
      </c>
      <c r="C6" s="43"/>
      <c r="D6" s="59" t="s">
        <v>19</v>
      </c>
      <c r="E6" s="43"/>
      <c r="F6" s="59" t="s">
        <v>20</v>
      </c>
      <c r="G6" s="43"/>
      <c r="H6" s="4" t="s">
        <v>21</v>
      </c>
      <c r="I6" s="59" t="s">
        <v>22</v>
      </c>
      <c r="J6" s="43"/>
      <c r="K6" s="59" t="s">
        <v>23</v>
      </c>
      <c r="L6" s="43"/>
      <c r="M6" s="59" t="s">
        <v>24</v>
      </c>
      <c r="N6" s="43"/>
      <c r="O6" s="43"/>
      <c r="P6" s="4" t="s">
        <v>25</v>
      </c>
      <c r="Q6" s="4" t="s">
        <v>26</v>
      </c>
      <c r="R6" s="4" t="s">
        <v>27</v>
      </c>
      <c r="S6" s="4" t="s">
        <v>28</v>
      </c>
      <c r="T6" s="4" t="s">
        <v>29</v>
      </c>
      <c r="U6" s="4" t="s">
        <v>30</v>
      </c>
      <c r="V6" s="4" t="s">
        <v>31</v>
      </c>
      <c r="W6" s="4" t="s">
        <v>32</v>
      </c>
      <c r="Y6" s="26"/>
      <c r="Z6" s="26"/>
    </row>
    <row r="7" spans="23:26" s="1" customFormat="1" ht="409.5" customHeight="1" hidden="1">
      <c r="W7" s="2"/>
      <c r="Y7" s="26"/>
      <c r="Z7" s="26"/>
    </row>
    <row r="8" spans="1:26" s="1" customFormat="1" ht="14.25">
      <c r="A8" s="6" t="s">
        <v>0</v>
      </c>
      <c r="B8" s="55"/>
      <c r="C8" s="56"/>
      <c r="D8" s="55"/>
      <c r="E8" s="56"/>
      <c r="F8" s="55"/>
      <c r="G8" s="56"/>
      <c r="H8" s="7"/>
      <c r="I8" s="55"/>
      <c r="J8" s="56"/>
      <c r="K8" s="55"/>
      <c r="L8" s="56"/>
      <c r="M8" s="55"/>
      <c r="N8" s="56"/>
      <c r="O8" s="56"/>
      <c r="P8" s="7"/>
      <c r="Q8" s="7"/>
      <c r="R8" s="7"/>
      <c r="S8" s="7"/>
      <c r="T8" s="7"/>
      <c r="U8" s="7"/>
      <c r="V8" s="7"/>
      <c r="W8" s="8"/>
      <c r="Y8" s="26"/>
      <c r="Z8" s="26"/>
    </row>
    <row r="9" spans="1:26" s="26" customFormat="1" ht="13.5" customHeight="1">
      <c r="A9" s="24" t="s">
        <v>1</v>
      </c>
      <c r="B9" s="53">
        <v>22953300</v>
      </c>
      <c r="C9" s="54"/>
      <c r="D9" s="53">
        <f>22834660.9-666.9</f>
        <v>22833994</v>
      </c>
      <c r="E9" s="54"/>
      <c r="F9" s="53">
        <v>8069.4</v>
      </c>
      <c r="G9" s="54"/>
      <c r="H9" s="25">
        <f>+D9+F9</f>
        <v>22842063.4</v>
      </c>
      <c r="I9" s="53">
        <v>0</v>
      </c>
      <c r="J9" s="54"/>
      <c r="K9" s="53">
        <v>0</v>
      </c>
      <c r="L9" s="54"/>
      <c r="M9" s="53">
        <v>0</v>
      </c>
      <c r="N9" s="54"/>
      <c r="O9" s="54"/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f>22841396.5+666.9</f>
        <v>22842063.4</v>
      </c>
      <c r="Y9" s="27"/>
      <c r="Z9" s="28"/>
    </row>
    <row r="10" spans="1:26" s="1" customFormat="1" ht="13.5" customHeight="1">
      <c r="A10" s="3" t="s">
        <v>2</v>
      </c>
      <c r="B10" s="42">
        <v>4414680</v>
      </c>
      <c r="C10" s="43"/>
      <c r="D10" s="42">
        <v>4233240</v>
      </c>
      <c r="E10" s="43"/>
      <c r="F10" s="42">
        <v>0</v>
      </c>
      <c r="G10" s="43"/>
      <c r="H10" s="20">
        <f aca="true" t="shared" si="0" ref="H10:H18">+D10+F10</f>
        <v>4233240</v>
      </c>
      <c r="I10" s="42">
        <v>4233240</v>
      </c>
      <c r="J10" s="43"/>
      <c r="K10" s="42">
        <v>0</v>
      </c>
      <c r="L10" s="43"/>
      <c r="M10" s="42">
        <v>0</v>
      </c>
      <c r="N10" s="43"/>
      <c r="O10" s="43"/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Y10" s="27"/>
      <c r="Z10" s="28"/>
    </row>
    <row r="11" spans="1:26" s="26" customFormat="1" ht="13.5" customHeight="1">
      <c r="A11" s="24" t="s">
        <v>3</v>
      </c>
      <c r="B11" s="53">
        <v>15938632</v>
      </c>
      <c r="C11" s="54"/>
      <c r="D11" s="53">
        <f>12759966-22230</f>
        <v>12737736</v>
      </c>
      <c r="E11" s="54"/>
      <c r="F11" s="53">
        <v>268980</v>
      </c>
      <c r="G11" s="54"/>
      <c r="H11" s="25">
        <f>+D11+F11</f>
        <v>13006716</v>
      </c>
      <c r="I11" s="53">
        <v>6661255</v>
      </c>
      <c r="J11" s="54"/>
      <c r="K11" s="53">
        <v>0</v>
      </c>
      <c r="L11" s="54"/>
      <c r="M11" s="53">
        <v>4038811</v>
      </c>
      <c r="N11" s="54"/>
      <c r="O11" s="54"/>
      <c r="P11" s="25">
        <v>0</v>
      </c>
      <c r="Q11" s="25">
        <v>1164830</v>
      </c>
      <c r="R11" s="25">
        <v>1141820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Y11" s="27"/>
      <c r="Z11" s="28"/>
    </row>
    <row r="12" spans="1:26" s="1" customFormat="1" ht="13.5" customHeight="1">
      <c r="A12" s="3" t="s">
        <v>4</v>
      </c>
      <c r="B12" s="42">
        <v>2966630</v>
      </c>
      <c r="C12" s="43"/>
      <c r="D12" s="42">
        <v>1436119.5</v>
      </c>
      <c r="E12" s="43"/>
      <c r="F12" s="42">
        <v>0</v>
      </c>
      <c r="G12" s="43"/>
      <c r="H12" s="20">
        <f>+D12+F12</f>
        <v>1436119.5</v>
      </c>
      <c r="I12" s="42">
        <f>808068-123578</f>
        <v>684490</v>
      </c>
      <c r="J12" s="43"/>
      <c r="K12" s="42">
        <v>0</v>
      </c>
      <c r="L12" s="43"/>
      <c r="M12" s="42">
        <v>343439.5</v>
      </c>
      <c r="N12" s="43"/>
      <c r="O12" s="43"/>
      <c r="P12" s="5">
        <v>0</v>
      </c>
      <c r="Q12" s="5">
        <v>132380</v>
      </c>
      <c r="R12" s="5">
        <v>275810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Y12" s="27"/>
      <c r="Z12" s="28"/>
    </row>
    <row r="13" spans="1:26" s="26" customFormat="1" ht="13.5" customHeight="1">
      <c r="A13" s="24" t="s">
        <v>5</v>
      </c>
      <c r="B13" s="53">
        <v>10314650</v>
      </c>
      <c r="C13" s="54"/>
      <c r="D13" s="53">
        <f>6410438.93+2172-3200</f>
        <v>6409410.93</v>
      </c>
      <c r="E13" s="54"/>
      <c r="F13" s="53">
        <f>95250-3200</f>
        <v>92050</v>
      </c>
      <c r="G13" s="54"/>
      <c r="H13" s="25">
        <f>+D13+F13</f>
        <v>6501460.93</v>
      </c>
      <c r="I13" s="53">
        <f>947250.91+2172</f>
        <v>949422.91</v>
      </c>
      <c r="J13" s="54"/>
      <c r="K13" s="53">
        <v>99970</v>
      </c>
      <c r="L13" s="54"/>
      <c r="M13" s="53">
        <v>2159244.68</v>
      </c>
      <c r="N13" s="54"/>
      <c r="O13" s="54"/>
      <c r="P13" s="25">
        <v>613650</v>
      </c>
      <c r="Q13" s="25">
        <f>397060-3200</f>
        <v>393860</v>
      </c>
      <c r="R13" s="25">
        <v>811877.34</v>
      </c>
      <c r="S13" s="25">
        <v>8451</v>
      </c>
      <c r="T13" s="25">
        <v>505185</v>
      </c>
      <c r="U13" s="25">
        <v>85000</v>
      </c>
      <c r="V13" s="25">
        <v>874800</v>
      </c>
      <c r="W13" s="25">
        <v>0</v>
      </c>
      <c r="Y13" s="27"/>
      <c r="Z13" s="28"/>
    </row>
    <row r="14" spans="1:26" s="1" customFormat="1" ht="13.5" customHeight="1">
      <c r="A14" s="3" t="s">
        <v>6</v>
      </c>
      <c r="B14" s="42">
        <v>6269004</v>
      </c>
      <c r="C14" s="43"/>
      <c r="D14" s="42">
        <v>4626678.76</v>
      </c>
      <c r="E14" s="43"/>
      <c r="F14" s="42">
        <v>0</v>
      </c>
      <c r="G14" s="43"/>
      <c r="H14" s="20">
        <f t="shared" si="0"/>
        <v>4626678.76</v>
      </c>
      <c r="I14" s="42">
        <v>937977</v>
      </c>
      <c r="J14" s="43"/>
      <c r="K14" s="42">
        <v>0</v>
      </c>
      <c r="L14" s="43"/>
      <c r="M14" s="42">
        <v>2315564.76</v>
      </c>
      <c r="N14" s="43"/>
      <c r="O14" s="43"/>
      <c r="P14" s="5">
        <v>76080</v>
      </c>
      <c r="Q14" s="5">
        <v>87098</v>
      </c>
      <c r="R14" s="5">
        <v>1110824</v>
      </c>
      <c r="S14" s="5">
        <v>0</v>
      </c>
      <c r="T14" s="5">
        <v>99135</v>
      </c>
      <c r="U14" s="5">
        <v>0</v>
      </c>
      <c r="V14" s="5">
        <v>0</v>
      </c>
      <c r="W14" s="5">
        <v>0</v>
      </c>
      <c r="Y14" s="27"/>
      <c r="Z14" s="28"/>
    </row>
    <row r="15" spans="1:26" s="26" customFormat="1" ht="13.5" customHeight="1">
      <c r="A15" s="24" t="s">
        <v>7</v>
      </c>
      <c r="B15" s="53">
        <v>2749600</v>
      </c>
      <c r="C15" s="54"/>
      <c r="D15" s="53">
        <f>2682668.15+6390.04</f>
        <v>2689058.19</v>
      </c>
      <c r="E15" s="54"/>
      <c r="F15" s="53">
        <v>0</v>
      </c>
      <c r="G15" s="54"/>
      <c r="H15" s="25">
        <f t="shared" si="0"/>
        <v>2689058.19</v>
      </c>
      <c r="I15" s="53">
        <f>2649172.61+6390.04</f>
        <v>2655562.65</v>
      </c>
      <c r="J15" s="54"/>
      <c r="K15" s="53">
        <v>0</v>
      </c>
      <c r="L15" s="54"/>
      <c r="M15" s="53">
        <v>33495.54</v>
      </c>
      <c r="N15" s="54"/>
      <c r="O15" s="54"/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Y15" s="27"/>
      <c r="Z15" s="28"/>
    </row>
    <row r="16" spans="1:26" s="1" customFormat="1" ht="13.5" customHeight="1">
      <c r="A16" s="3" t="s">
        <v>42</v>
      </c>
      <c r="B16" s="42">
        <v>2369600</v>
      </c>
      <c r="C16" s="43"/>
      <c r="D16" s="42">
        <v>2044750</v>
      </c>
      <c r="E16" s="43"/>
      <c r="F16" s="42">
        <v>29250</v>
      </c>
      <c r="G16" s="43"/>
      <c r="H16" s="20">
        <f t="shared" si="0"/>
        <v>2074000</v>
      </c>
      <c r="I16" s="42">
        <v>896400</v>
      </c>
      <c r="J16" s="43"/>
      <c r="K16" s="42">
        <v>0</v>
      </c>
      <c r="L16" s="43"/>
      <c r="M16" s="42">
        <v>253250</v>
      </c>
      <c r="N16" s="43"/>
      <c r="O16" s="43"/>
      <c r="P16" s="5">
        <v>0</v>
      </c>
      <c r="Q16" s="5">
        <v>28050</v>
      </c>
      <c r="R16" s="5">
        <v>504300</v>
      </c>
      <c r="S16" s="5">
        <v>392000</v>
      </c>
      <c r="T16" s="5">
        <v>0</v>
      </c>
      <c r="U16" s="5">
        <v>0</v>
      </c>
      <c r="V16" s="5">
        <v>0</v>
      </c>
      <c r="W16" s="5">
        <v>0</v>
      </c>
      <c r="Y16" s="27"/>
      <c r="Z16" s="28"/>
    </row>
    <row r="17" spans="1:26" s="1" customFormat="1" ht="13.5" customHeight="1">
      <c r="A17" s="3" t="s">
        <v>43</v>
      </c>
      <c r="B17" s="42">
        <v>9721000</v>
      </c>
      <c r="C17" s="43"/>
      <c r="D17" s="42">
        <v>9435180</v>
      </c>
      <c r="E17" s="43"/>
      <c r="F17" s="42">
        <v>0</v>
      </c>
      <c r="G17" s="43"/>
      <c r="H17" s="20">
        <f t="shared" si="0"/>
        <v>9435180</v>
      </c>
      <c r="I17" s="42">
        <v>0</v>
      </c>
      <c r="J17" s="43"/>
      <c r="K17" s="42">
        <v>0</v>
      </c>
      <c r="L17" s="43"/>
      <c r="M17" s="42">
        <v>0</v>
      </c>
      <c r="N17" s="43"/>
      <c r="O17" s="43"/>
      <c r="P17" s="5">
        <v>0</v>
      </c>
      <c r="Q17" s="5">
        <v>0</v>
      </c>
      <c r="R17" s="5">
        <v>137000</v>
      </c>
      <c r="S17" s="5">
        <v>0</v>
      </c>
      <c r="T17" s="5">
        <v>0</v>
      </c>
      <c r="U17" s="5">
        <v>9298180</v>
      </c>
      <c r="V17" s="5">
        <v>0</v>
      </c>
      <c r="W17" s="5">
        <v>0</v>
      </c>
      <c r="Y17" s="27"/>
      <c r="Z17" s="28"/>
    </row>
    <row r="18" spans="1:26" s="1" customFormat="1" ht="13.5" customHeight="1" thickBot="1">
      <c r="A18" s="14" t="s">
        <v>8</v>
      </c>
      <c r="B18" s="51">
        <v>5949000</v>
      </c>
      <c r="C18" s="52"/>
      <c r="D18" s="51">
        <v>4974000</v>
      </c>
      <c r="E18" s="52"/>
      <c r="F18" s="51">
        <v>0</v>
      </c>
      <c r="G18" s="52"/>
      <c r="H18" s="20">
        <f t="shared" si="0"/>
        <v>4974000</v>
      </c>
      <c r="I18" s="51">
        <v>0</v>
      </c>
      <c r="J18" s="52"/>
      <c r="K18" s="51">
        <v>0</v>
      </c>
      <c r="L18" s="52"/>
      <c r="M18" s="51">
        <v>3724000</v>
      </c>
      <c r="N18" s="52"/>
      <c r="O18" s="52"/>
      <c r="P18" s="12">
        <v>1150000</v>
      </c>
      <c r="Q18" s="12">
        <v>15000</v>
      </c>
      <c r="R18" s="12">
        <v>0</v>
      </c>
      <c r="S18" s="12">
        <v>85000</v>
      </c>
      <c r="T18" s="12">
        <v>0</v>
      </c>
      <c r="U18" s="12">
        <v>0</v>
      </c>
      <c r="V18" s="12">
        <v>0</v>
      </c>
      <c r="W18" s="12">
        <v>0</v>
      </c>
      <c r="Y18" s="27"/>
      <c r="Z18" s="28"/>
    </row>
    <row r="19" spans="1:26" s="1" customFormat="1" ht="13.5" customHeight="1" thickBot="1">
      <c r="A19" s="15" t="s">
        <v>33</v>
      </c>
      <c r="B19" s="49">
        <f>SUM(B9:C18)</f>
        <v>83646096</v>
      </c>
      <c r="C19" s="50"/>
      <c r="D19" s="49">
        <f>SUM(D9:E18)</f>
        <v>71420167.38</v>
      </c>
      <c r="E19" s="50"/>
      <c r="F19" s="49">
        <f>SUM(F9:G18)</f>
        <v>398349.4</v>
      </c>
      <c r="G19" s="50"/>
      <c r="H19" s="13">
        <f>SUM(H9:H18)</f>
        <v>71818516.78</v>
      </c>
      <c r="I19" s="49">
        <f>SUM(I9:J18)</f>
        <v>17018347.560000002</v>
      </c>
      <c r="J19" s="50"/>
      <c r="K19" s="49">
        <f>SUM(K9:L18)</f>
        <v>99970</v>
      </c>
      <c r="L19" s="50"/>
      <c r="M19" s="49">
        <f>SUM(M9:O18)</f>
        <v>12867805.479999999</v>
      </c>
      <c r="N19" s="50"/>
      <c r="O19" s="50"/>
      <c r="P19" s="13">
        <f aca="true" t="shared" si="1" ref="P19:W19">SUM(P9:P18)</f>
        <v>1839730</v>
      </c>
      <c r="Q19" s="13">
        <f t="shared" si="1"/>
        <v>1821218</v>
      </c>
      <c r="R19" s="13">
        <f t="shared" si="1"/>
        <v>3981631.34</v>
      </c>
      <c r="S19" s="13">
        <f t="shared" si="1"/>
        <v>485451</v>
      </c>
      <c r="T19" s="13">
        <f t="shared" si="1"/>
        <v>604320</v>
      </c>
      <c r="U19" s="13">
        <f t="shared" si="1"/>
        <v>9383180</v>
      </c>
      <c r="V19" s="13">
        <f t="shared" si="1"/>
        <v>874800</v>
      </c>
      <c r="W19" s="13">
        <f t="shared" si="1"/>
        <v>22842063.4</v>
      </c>
      <c r="Y19" s="26"/>
      <c r="Z19" s="26"/>
    </row>
    <row r="20" spans="1:26" s="1" customFormat="1" ht="14.25">
      <c r="A20" s="9" t="s">
        <v>9</v>
      </c>
      <c r="B20" s="46"/>
      <c r="C20" s="47"/>
      <c r="D20" s="46"/>
      <c r="E20" s="47"/>
      <c r="F20" s="46"/>
      <c r="G20" s="47"/>
      <c r="H20" s="36"/>
      <c r="I20" s="48"/>
      <c r="J20" s="47"/>
      <c r="K20" s="46"/>
      <c r="L20" s="47"/>
      <c r="M20" s="46"/>
      <c r="N20" s="47"/>
      <c r="O20" s="47"/>
      <c r="P20" s="10"/>
      <c r="Q20" s="10"/>
      <c r="R20" s="10"/>
      <c r="S20" s="10"/>
      <c r="T20" s="10"/>
      <c r="U20" s="10"/>
      <c r="V20" s="10"/>
      <c r="W20" s="11"/>
      <c r="Y20" s="26"/>
      <c r="Z20" s="26"/>
    </row>
    <row r="21" spans="1:26" s="1" customFormat="1" ht="13.5" customHeight="1">
      <c r="A21" s="3" t="s">
        <v>10</v>
      </c>
      <c r="B21" s="42">
        <v>256000</v>
      </c>
      <c r="C21" s="43"/>
      <c r="D21" s="42">
        <v>279046.29</v>
      </c>
      <c r="E21" s="43"/>
      <c r="F21" s="42">
        <v>0</v>
      </c>
      <c r="G21" s="43"/>
      <c r="H21" s="5">
        <v>279046.29</v>
      </c>
      <c r="I21" s="42">
        <v>0</v>
      </c>
      <c r="J21" s="43"/>
      <c r="K21" s="42">
        <v>0</v>
      </c>
      <c r="L21" s="43"/>
      <c r="M21" s="42">
        <v>0</v>
      </c>
      <c r="N21" s="43"/>
      <c r="O21" s="43"/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Y21" s="26"/>
      <c r="Z21" s="26"/>
    </row>
    <row r="22" spans="1:26" s="1" customFormat="1" ht="13.5" customHeight="1">
      <c r="A22" s="3" t="s">
        <v>11</v>
      </c>
      <c r="B22" s="42">
        <v>400000</v>
      </c>
      <c r="C22" s="43"/>
      <c r="D22" s="42">
        <v>201847.5</v>
      </c>
      <c r="E22" s="43"/>
      <c r="F22" s="42">
        <v>0</v>
      </c>
      <c r="G22" s="43"/>
      <c r="H22" s="5">
        <v>201847.5</v>
      </c>
      <c r="I22" s="42">
        <v>0</v>
      </c>
      <c r="J22" s="43"/>
      <c r="K22" s="42">
        <v>0</v>
      </c>
      <c r="L22" s="43"/>
      <c r="M22" s="42">
        <v>0</v>
      </c>
      <c r="N22" s="43"/>
      <c r="O22" s="43"/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Y22" s="26"/>
      <c r="Z22" s="26"/>
    </row>
    <row r="23" spans="1:26" s="1" customFormat="1" ht="13.5" customHeight="1">
      <c r="A23" s="3" t="s">
        <v>12</v>
      </c>
      <c r="B23" s="42">
        <v>200000</v>
      </c>
      <c r="C23" s="43"/>
      <c r="D23" s="42">
        <v>323661.61</v>
      </c>
      <c r="E23" s="43"/>
      <c r="F23" s="42">
        <v>0</v>
      </c>
      <c r="G23" s="43"/>
      <c r="H23" s="5">
        <v>323661.61</v>
      </c>
      <c r="I23" s="42">
        <v>0</v>
      </c>
      <c r="J23" s="43"/>
      <c r="K23" s="42">
        <v>0</v>
      </c>
      <c r="L23" s="43"/>
      <c r="M23" s="42">
        <v>0</v>
      </c>
      <c r="N23" s="43"/>
      <c r="O23" s="43"/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Y23" s="26"/>
      <c r="Z23" s="26"/>
    </row>
    <row r="24" spans="1:26" s="1" customFormat="1" ht="13.5" customHeight="1">
      <c r="A24" s="3" t="s">
        <v>13</v>
      </c>
      <c r="B24" s="42">
        <v>1800000</v>
      </c>
      <c r="C24" s="43"/>
      <c r="D24" s="42">
        <v>2460665</v>
      </c>
      <c r="E24" s="43"/>
      <c r="F24" s="42">
        <v>0</v>
      </c>
      <c r="G24" s="43"/>
      <c r="H24" s="5">
        <v>2460665</v>
      </c>
      <c r="I24" s="42">
        <v>0</v>
      </c>
      <c r="J24" s="43"/>
      <c r="K24" s="42">
        <v>0</v>
      </c>
      <c r="L24" s="43"/>
      <c r="M24" s="42">
        <v>0</v>
      </c>
      <c r="N24" s="43"/>
      <c r="O24" s="43"/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Y24" s="26"/>
      <c r="Z24" s="26"/>
    </row>
    <row r="25" spans="1:26" s="1" customFormat="1" ht="13.5" customHeight="1">
      <c r="A25" s="3" t="s">
        <v>14</v>
      </c>
      <c r="B25" s="42">
        <v>200000</v>
      </c>
      <c r="C25" s="43"/>
      <c r="D25" s="42">
        <v>43214</v>
      </c>
      <c r="E25" s="43"/>
      <c r="F25" s="42">
        <v>0</v>
      </c>
      <c r="G25" s="43"/>
      <c r="H25" s="5">
        <v>43214</v>
      </c>
      <c r="I25" s="42">
        <v>0</v>
      </c>
      <c r="J25" s="43"/>
      <c r="K25" s="42">
        <v>0</v>
      </c>
      <c r="L25" s="43"/>
      <c r="M25" s="42">
        <v>0</v>
      </c>
      <c r="N25" s="43"/>
      <c r="O25" s="43"/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Y25" s="26"/>
      <c r="Z25" s="26"/>
    </row>
    <row r="26" spans="1:23" s="1" customFormat="1" ht="13.5" customHeight="1">
      <c r="A26" s="3" t="s">
        <v>15</v>
      </c>
      <c r="B26" s="42">
        <v>28000000</v>
      </c>
      <c r="C26" s="43"/>
      <c r="D26" s="42">
        <v>33194397.67</v>
      </c>
      <c r="E26" s="43"/>
      <c r="F26" s="42">
        <v>0</v>
      </c>
      <c r="G26" s="43"/>
      <c r="H26" s="5">
        <v>33194397.67</v>
      </c>
      <c r="I26" s="42">
        <v>0</v>
      </c>
      <c r="J26" s="43"/>
      <c r="K26" s="42">
        <v>0</v>
      </c>
      <c r="L26" s="43"/>
      <c r="M26" s="42">
        <v>0</v>
      </c>
      <c r="N26" s="43"/>
      <c r="O26" s="43"/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s="1" customFormat="1" ht="13.5" customHeight="1">
      <c r="A27" s="3" t="s">
        <v>16</v>
      </c>
      <c r="B27" s="42">
        <v>52790096</v>
      </c>
      <c r="C27" s="43"/>
      <c r="D27" s="42">
        <v>45252188.74</v>
      </c>
      <c r="E27" s="43"/>
      <c r="F27" s="42">
        <v>0</v>
      </c>
      <c r="G27" s="43"/>
      <c r="H27" s="5">
        <v>45252188.74</v>
      </c>
      <c r="I27" s="42">
        <v>0</v>
      </c>
      <c r="J27" s="43"/>
      <c r="K27" s="42">
        <v>0</v>
      </c>
      <c r="L27" s="43"/>
      <c r="M27" s="42">
        <v>0</v>
      </c>
      <c r="N27" s="43"/>
      <c r="O27" s="43"/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s="1" customFormat="1" ht="13.5" customHeight="1">
      <c r="A28" s="3" t="s">
        <v>17</v>
      </c>
      <c r="B28" s="42">
        <v>0</v>
      </c>
      <c r="C28" s="43"/>
      <c r="D28" s="42">
        <v>0</v>
      </c>
      <c r="E28" s="43"/>
      <c r="F28" s="42">
        <f>401549.4-3200</f>
        <v>398349.4</v>
      </c>
      <c r="G28" s="43"/>
      <c r="H28" s="5">
        <f>+F28</f>
        <v>398349.4</v>
      </c>
      <c r="I28" s="42">
        <v>0</v>
      </c>
      <c r="J28" s="43"/>
      <c r="K28" s="42">
        <v>0</v>
      </c>
      <c r="L28" s="43"/>
      <c r="M28" s="42">
        <v>0</v>
      </c>
      <c r="N28" s="43"/>
      <c r="O28" s="43"/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s="1" customFormat="1" ht="13.5" customHeight="1" thickBot="1">
      <c r="A29" s="16" t="s">
        <v>34</v>
      </c>
      <c r="B29" s="40">
        <f>SUM(B21:C28)</f>
        <v>83646096</v>
      </c>
      <c r="C29" s="41"/>
      <c r="D29" s="40">
        <f>SUM(D21:E28)</f>
        <v>81755020.81</v>
      </c>
      <c r="E29" s="41"/>
      <c r="F29" s="40">
        <f>SUM(F21:G28)</f>
        <v>398349.4</v>
      </c>
      <c r="G29" s="41"/>
      <c r="H29" s="17">
        <f>SUM(H21:H28)</f>
        <v>82153370.21000001</v>
      </c>
      <c r="I29" s="40">
        <v>0</v>
      </c>
      <c r="J29" s="41"/>
      <c r="K29" s="40">
        <v>0</v>
      </c>
      <c r="L29" s="41"/>
      <c r="M29" s="40">
        <v>0</v>
      </c>
      <c r="N29" s="45"/>
      <c r="O29" s="41"/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</row>
    <row r="30" spans="1:23" s="1" customFormat="1" ht="15" customHeight="1" thickBot="1">
      <c r="A30" s="22"/>
      <c r="B30" s="37"/>
      <c r="C30" s="38"/>
      <c r="D30" s="39"/>
      <c r="E30" s="38"/>
      <c r="F30" s="39"/>
      <c r="G30" s="38"/>
      <c r="H30" s="19">
        <f>+H29-H19</f>
        <v>10334853.430000007</v>
      </c>
      <c r="I30" s="39"/>
      <c r="J30" s="38"/>
      <c r="K30" s="39"/>
      <c r="L30" s="38"/>
      <c r="M30" s="39"/>
      <c r="N30" s="61"/>
      <c r="O30" s="38"/>
      <c r="P30" s="18"/>
      <c r="Q30" s="18"/>
      <c r="R30" s="18"/>
      <c r="S30" s="18"/>
      <c r="T30" s="18"/>
      <c r="U30" s="18"/>
      <c r="V30" s="18"/>
      <c r="W30" s="18"/>
    </row>
    <row r="31" spans="1:23" s="1" customFormat="1" ht="15" customHeight="1">
      <c r="A31" s="30"/>
      <c r="B31" s="31"/>
      <c r="C31" s="30"/>
      <c r="D31" s="31"/>
      <c r="E31" s="30"/>
      <c r="F31" s="31"/>
      <c r="G31" s="30"/>
      <c r="H31" s="32"/>
      <c r="I31" s="31"/>
      <c r="J31" s="30"/>
      <c r="K31" s="31"/>
      <c r="L31" s="30"/>
      <c r="M31" s="31"/>
      <c r="N31" s="30"/>
      <c r="O31" s="30"/>
      <c r="P31" s="31"/>
      <c r="Q31" s="31"/>
      <c r="R31" s="31"/>
      <c r="S31" s="31"/>
      <c r="T31" s="31"/>
      <c r="U31" s="31"/>
      <c r="V31" s="31"/>
      <c r="W31" s="31"/>
    </row>
    <row r="32" ht="12.75">
      <c r="H32" s="23"/>
    </row>
    <row r="33" spans="2:22" s="33" customFormat="1" ht="19.5">
      <c r="B33" s="44" t="s">
        <v>38</v>
      </c>
      <c r="C33" s="44"/>
      <c r="D33" s="44"/>
      <c r="E33" s="44"/>
      <c r="F33" s="44"/>
      <c r="G33" s="44"/>
      <c r="H33" s="35"/>
      <c r="I33" s="35"/>
      <c r="J33" s="35"/>
      <c r="K33" s="35"/>
      <c r="L33" s="44" t="s">
        <v>40</v>
      </c>
      <c r="M33" s="44"/>
      <c r="N33" s="44"/>
      <c r="O33" s="44"/>
      <c r="P33" s="44"/>
      <c r="Q33" s="44"/>
      <c r="S33" s="35"/>
      <c r="T33" s="44" t="s">
        <v>41</v>
      </c>
      <c r="U33" s="44"/>
      <c r="V33" s="44"/>
    </row>
    <row r="34" spans="2:22" s="33" customFormat="1" ht="19.5">
      <c r="B34" s="44" t="s">
        <v>35</v>
      </c>
      <c r="C34" s="44"/>
      <c r="D34" s="44"/>
      <c r="E34" s="44"/>
      <c r="F34" s="44"/>
      <c r="G34" s="44"/>
      <c r="H34" s="35"/>
      <c r="I34" s="35"/>
      <c r="J34" s="35"/>
      <c r="K34" s="35"/>
      <c r="L34" s="44" t="s">
        <v>37</v>
      </c>
      <c r="M34" s="44"/>
      <c r="N34" s="44"/>
      <c r="O34" s="44"/>
      <c r="P34" s="44"/>
      <c r="Q34" s="44"/>
      <c r="S34" s="35"/>
      <c r="T34" s="44" t="s">
        <v>39</v>
      </c>
      <c r="U34" s="44"/>
      <c r="V34" s="44"/>
    </row>
    <row r="35" spans="1:23" s="33" customFormat="1" ht="19.5">
      <c r="A35" s="34"/>
      <c r="B35" s="44" t="s">
        <v>36</v>
      </c>
      <c r="C35" s="44"/>
      <c r="D35" s="44"/>
      <c r="E35" s="44"/>
      <c r="F35" s="44"/>
      <c r="G35" s="44"/>
      <c r="H35" s="35"/>
      <c r="I35" s="35"/>
      <c r="J35" s="35"/>
      <c r="K35" s="44" t="s">
        <v>47</v>
      </c>
      <c r="L35" s="44"/>
      <c r="M35" s="44"/>
      <c r="N35" s="44"/>
      <c r="O35" s="44"/>
      <c r="P35" s="44"/>
      <c r="Q35" s="44"/>
      <c r="S35" s="60" t="s">
        <v>48</v>
      </c>
      <c r="T35" s="60"/>
      <c r="U35" s="60"/>
      <c r="V35" s="60"/>
      <c r="W35" s="60"/>
    </row>
  </sheetData>
  <sheetProtection/>
  <mergeCells count="158">
    <mergeCell ref="M30:O30"/>
    <mergeCell ref="K35:Q35"/>
    <mergeCell ref="L33:Q33"/>
    <mergeCell ref="L34:Q34"/>
    <mergeCell ref="A2:W2"/>
    <mergeCell ref="A3:W3"/>
    <mergeCell ref="A4:W4"/>
    <mergeCell ref="B8:C8"/>
    <mergeCell ref="D8:E8"/>
    <mergeCell ref="I10:J10"/>
    <mergeCell ref="K10:L10"/>
    <mergeCell ref="A1:D1"/>
    <mergeCell ref="L1:M1"/>
    <mergeCell ref="B6:C6"/>
    <mergeCell ref="D6:E6"/>
    <mergeCell ref="F6:G6"/>
    <mergeCell ref="I6:J6"/>
    <mergeCell ref="K6:L6"/>
    <mergeCell ref="M6:O6"/>
    <mergeCell ref="M8:O8"/>
    <mergeCell ref="B9:C9"/>
    <mergeCell ref="D9:E9"/>
    <mergeCell ref="F9:G9"/>
    <mergeCell ref="I9:J9"/>
    <mergeCell ref="K9:L9"/>
    <mergeCell ref="M9:O9"/>
    <mergeCell ref="F8:G8"/>
    <mergeCell ref="I8:J8"/>
    <mergeCell ref="K8:L8"/>
    <mergeCell ref="M10:O10"/>
    <mergeCell ref="B11:C11"/>
    <mergeCell ref="D11:E11"/>
    <mergeCell ref="F11:G11"/>
    <mergeCell ref="I11:J11"/>
    <mergeCell ref="K11:L11"/>
    <mergeCell ref="M11:O11"/>
    <mergeCell ref="B10:C10"/>
    <mergeCell ref="D10:E10"/>
    <mergeCell ref="F10:G10"/>
    <mergeCell ref="B12:C12"/>
    <mergeCell ref="D12:E12"/>
    <mergeCell ref="F12:G12"/>
    <mergeCell ref="I12:J12"/>
    <mergeCell ref="K12:L12"/>
    <mergeCell ref="M12:O12"/>
    <mergeCell ref="B13:C13"/>
    <mergeCell ref="D13:E13"/>
    <mergeCell ref="F13:G13"/>
    <mergeCell ref="I13:J13"/>
    <mergeCell ref="K13:L13"/>
    <mergeCell ref="M13:O13"/>
    <mergeCell ref="B14:C14"/>
    <mergeCell ref="D14:E14"/>
    <mergeCell ref="F14:G14"/>
    <mergeCell ref="I14:J14"/>
    <mergeCell ref="K14:L14"/>
    <mergeCell ref="M14:O14"/>
    <mergeCell ref="B15:C15"/>
    <mergeCell ref="D15:E15"/>
    <mergeCell ref="F15:G15"/>
    <mergeCell ref="I15:J15"/>
    <mergeCell ref="K15:L15"/>
    <mergeCell ref="M15:O15"/>
    <mergeCell ref="B16:C16"/>
    <mergeCell ref="D16:E16"/>
    <mergeCell ref="F16:G16"/>
    <mergeCell ref="I16:J16"/>
    <mergeCell ref="K16:L16"/>
    <mergeCell ref="M16:O16"/>
    <mergeCell ref="B17:C17"/>
    <mergeCell ref="D17:E17"/>
    <mergeCell ref="F17:G17"/>
    <mergeCell ref="I17:J17"/>
    <mergeCell ref="K17:L17"/>
    <mergeCell ref="M17:O17"/>
    <mergeCell ref="B18:C18"/>
    <mergeCell ref="D18:E18"/>
    <mergeCell ref="F18:G18"/>
    <mergeCell ref="I18:J18"/>
    <mergeCell ref="K18:L18"/>
    <mergeCell ref="M18:O18"/>
    <mergeCell ref="B19:C19"/>
    <mergeCell ref="D19:E19"/>
    <mergeCell ref="F19:G19"/>
    <mergeCell ref="I19:J19"/>
    <mergeCell ref="K19:L19"/>
    <mergeCell ref="M19:O19"/>
    <mergeCell ref="I20:J20"/>
    <mergeCell ref="K20:L20"/>
    <mergeCell ref="B22:C22"/>
    <mergeCell ref="D22:E22"/>
    <mergeCell ref="F22:G22"/>
    <mergeCell ref="I22:J22"/>
    <mergeCell ref="K22:L22"/>
    <mergeCell ref="M20:O20"/>
    <mergeCell ref="B21:C21"/>
    <mergeCell ref="D21:E21"/>
    <mergeCell ref="F21:G21"/>
    <mergeCell ref="I21:J21"/>
    <mergeCell ref="K21:L21"/>
    <mergeCell ref="M21:O21"/>
    <mergeCell ref="B20:C20"/>
    <mergeCell ref="D20:E20"/>
    <mergeCell ref="F20:G20"/>
    <mergeCell ref="M22:O22"/>
    <mergeCell ref="B23:C23"/>
    <mergeCell ref="D23:E23"/>
    <mergeCell ref="F23:G23"/>
    <mergeCell ref="I23:J23"/>
    <mergeCell ref="K23:L23"/>
    <mergeCell ref="M23:O23"/>
    <mergeCell ref="M25:O25"/>
    <mergeCell ref="B24:C24"/>
    <mergeCell ref="D24:E24"/>
    <mergeCell ref="F24:G24"/>
    <mergeCell ref="I24:J24"/>
    <mergeCell ref="K24:L24"/>
    <mergeCell ref="M24:O24"/>
    <mergeCell ref="B26:C26"/>
    <mergeCell ref="D26:E26"/>
    <mergeCell ref="F26:G26"/>
    <mergeCell ref="I26:J26"/>
    <mergeCell ref="K26:L26"/>
    <mergeCell ref="B25:C25"/>
    <mergeCell ref="D25:E25"/>
    <mergeCell ref="F25:G25"/>
    <mergeCell ref="I25:J25"/>
    <mergeCell ref="K25:L25"/>
    <mergeCell ref="B33:G33"/>
    <mergeCell ref="B34:G34"/>
    <mergeCell ref="B35:G35"/>
    <mergeCell ref="T34:V34"/>
    <mergeCell ref="T33:V33"/>
    <mergeCell ref="I27:J27"/>
    <mergeCell ref="K27:L27"/>
    <mergeCell ref="M27:O27"/>
    <mergeCell ref="M29:O29"/>
    <mergeCell ref="S35:W35"/>
    <mergeCell ref="M26:O26"/>
    <mergeCell ref="B28:C28"/>
    <mergeCell ref="D28:E28"/>
    <mergeCell ref="F28:G28"/>
    <mergeCell ref="I28:J28"/>
    <mergeCell ref="K28:L28"/>
    <mergeCell ref="M28:O28"/>
    <mergeCell ref="B27:C27"/>
    <mergeCell ref="D27:E27"/>
    <mergeCell ref="F27:G27"/>
    <mergeCell ref="B30:C30"/>
    <mergeCell ref="D30:E30"/>
    <mergeCell ref="F30:G30"/>
    <mergeCell ref="I30:J30"/>
    <mergeCell ref="K30:L30"/>
    <mergeCell ref="B29:C29"/>
    <mergeCell ref="D29:E29"/>
    <mergeCell ref="F29:G29"/>
    <mergeCell ref="I29:J29"/>
    <mergeCell ref="K29:L29"/>
  </mergeCells>
  <printOptions/>
  <pageMargins left="0.31496062992125984" right="0.1968503937007874" top="0.3937007874015748" bottom="1.6929133858267718" header="0.3937007874015748" footer="0.3937007874015748"/>
  <pageSetup orientation="landscape" paperSize="9" r:id="rId1"/>
  <headerFooter alignWithMargins="0">
    <oddFooter xml:space="preserve">&amp;L&amp;"Microsoft Sans Serif"&amp;10 ....................................................... 
....................................................... 
(นางพิชามญชุ์  สารแสน) 
(นายสมใจ   นัติพันธ์) 
ผู้อำนวยการกองคลัง 
ปลัดองค์การบริหารส่วนตำบล &amp;C&amp;"Microsoft Sans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2019-11-05T09:34:39Z</dcterms:created>
  <dcterms:modified xsi:type="dcterms:W3CDTF">2020-02-21T06:32:54Z</dcterms:modified>
  <cp:category/>
  <cp:version/>
  <cp:contentType/>
  <cp:contentStatus/>
</cp:coreProperties>
</file>